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xtonm\OneDrive - University of Missouri\Fact Book Documents\Excel\Fact Book\"/>
    </mc:Choice>
  </mc:AlternateContent>
  <bookViews>
    <workbookView showHorizontalScroll="0" showVerticalScroll="0" showSheetTabs="0" xWindow="0" yWindow="0" windowWidth="28800" windowHeight="12300"/>
  </bookViews>
  <sheets>
    <sheet name="state_approp_cap_imprv" sheetId="5" r:id="rId1"/>
  </sheets>
  <definedNames>
    <definedName name="_xlnm.Print_Area" localSheetId="0">state_approp_cap_imprv!$A$5:$I$70</definedName>
    <definedName name="_xlnm.Print_Titles" localSheetId="0">state_approp_cap_imprv!$1:$4</definedName>
  </definedNames>
  <calcPr calcId="162913"/>
</workbook>
</file>

<file path=xl/calcChain.xml><?xml version="1.0" encoding="utf-8"?>
<calcChain xmlns="http://schemas.openxmlformats.org/spreadsheetml/2006/main">
  <c r="G61" i="5" l="1"/>
  <c r="G60" i="5" l="1"/>
  <c r="G59" i="5" l="1"/>
  <c r="G62" i="5" l="1"/>
  <c r="G58" i="5"/>
  <c r="F63" i="5"/>
  <c r="G56" i="5" l="1"/>
  <c r="G57" i="5" l="1"/>
  <c r="G55" i="5"/>
  <c r="G6" i="5" l="1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35" i="5"/>
  <c r="G33" i="5"/>
  <c r="G31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E40" i="5"/>
  <c r="G40" i="5" s="1"/>
  <c r="E39" i="5"/>
  <c r="G39" i="5" s="1"/>
  <c r="E38" i="5"/>
  <c r="G38" i="5" s="1"/>
  <c r="E37" i="5"/>
  <c r="G37" i="5" s="1"/>
  <c r="E34" i="5"/>
  <c r="G34" i="5" s="1"/>
  <c r="E32" i="5"/>
  <c r="G32" i="5" s="1"/>
  <c r="E30" i="5"/>
  <c r="G30" i="5" s="1"/>
  <c r="E29" i="5"/>
  <c r="G29" i="5" s="1"/>
  <c r="E28" i="5"/>
  <c r="E63" i="5" l="1"/>
  <c r="G63" i="5" s="1"/>
  <c r="G28" i="5"/>
</calcChain>
</file>

<file path=xl/sharedStrings.xml><?xml version="1.0" encoding="utf-8"?>
<sst xmlns="http://schemas.openxmlformats.org/spreadsheetml/2006/main" count="13" uniqueCount="12">
  <si>
    <t>TOTALS</t>
  </si>
  <si>
    <t>UMSL</t>
  </si>
  <si>
    <t>Notes:</t>
  </si>
  <si>
    <t>(2) 2001-02 &amp; 2002-03 includes all UMC Divisions and Hospitals and Clinics.</t>
  </si>
  <si>
    <t>UNIVERSITY OF MISSOURI-ST. LOUIS</t>
  </si>
  <si>
    <t>TABLE 9-2. STATE APPROPRIATIONS FOR CAPITAL IMPROVEMENTS</t>
  </si>
  <si>
    <t>(1) 1963-64 thru 1983-84 includes all UMC Divisions, i.e., Medical Center, Agriculture, Veterinary Medicine, Forestry.</t>
  </si>
  <si>
    <t>UM Total</t>
  </si>
  <si>
    <t xml:space="preserve"> UMSL %</t>
  </si>
  <si>
    <t>-</t>
  </si>
  <si>
    <t>Year</t>
  </si>
  <si>
    <t>Source:  University of Missouri System Financial Report and Supplemental Schedules (most recent FY2020)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</si>
</sst>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1" applyFont="1"/>
    <xf numFmtId="0" fontId="4" fillId="0" borderId="0" xfId="0" applyFont="1" applyBorder="1"/>
    <xf numFmtId="0" fontId="3" fillId="0" borderId="3" xfId="0" applyFont="1" applyBorder="1"/>
    <xf numFmtId="0" fontId="3" fillId="0" borderId="0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0" xfId="0" applyFont="1"/>
    <xf numFmtId="0" fontId="3" fillId="0" borderId="7" xfId="0" applyFont="1" applyBorder="1"/>
    <xf numFmtId="0" fontId="3" fillId="0" borderId="4" xfId="0" applyFont="1" applyFill="1" applyBorder="1"/>
    <xf numFmtId="0" fontId="3" fillId="0" borderId="8" xfId="0" applyFont="1" applyBorder="1"/>
    <xf numFmtId="3" fontId="5" fillId="0" borderId="9" xfId="0" applyNumberFormat="1" applyFont="1" applyBorder="1" applyAlignment="1">
      <alignment horizontal="left"/>
    </xf>
    <xf numFmtId="3" fontId="3" fillId="0" borderId="9" xfId="0" applyNumberFormat="1" applyFont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3" fillId="0" borderId="9" xfId="0" applyFont="1" applyBorder="1"/>
    <xf numFmtId="0" fontId="3" fillId="0" borderId="7" xfId="1" applyFont="1" applyBorder="1"/>
    <xf numFmtId="0" fontId="3" fillId="0" borderId="0" xfId="1" applyFont="1" applyBorder="1"/>
    <xf numFmtId="0" fontId="3" fillId="0" borderId="8" xfId="1" applyFont="1" applyBorder="1"/>
    <xf numFmtId="0" fontId="5" fillId="0" borderId="2" xfId="1" applyFont="1" applyBorder="1" applyAlignment="1">
      <alignment horizontal="right"/>
    </xf>
    <xf numFmtId="42" fontId="3" fillId="0" borderId="0" xfId="5" applyNumberFormat="1" applyFont="1" applyFill="1" applyBorder="1"/>
    <xf numFmtId="42" fontId="5" fillId="0" borderId="0" xfId="1" applyNumberFormat="1" applyFont="1" applyFill="1" applyBorder="1" applyAlignment="1">
      <alignment horizontal="right"/>
    </xf>
    <xf numFmtId="42" fontId="3" fillId="0" borderId="0" xfId="2" applyNumberFormat="1" applyFont="1" applyFill="1" applyBorder="1"/>
    <xf numFmtId="41" fontId="3" fillId="0" borderId="0" xfId="5" applyNumberFormat="1" applyFont="1" applyFill="1" applyBorder="1"/>
    <xf numFmtId="41" fontId="5" fillId="0" borderId="0" xfId="1" applyNumberFormat="1" applyFont="1" applyFill="1" applyBorder="1" applyAlignment="1">
      <alignment horizontal="right"/>
    </xf>
    <xf numFmtId="41" fontId="3" fillId="0" borderId="0" xfId="2" applyNumberFormat="1" applyFont="1" applyFill="1" applyBorder="1"/>
    <xf numFmtId="41" fontId="3" fillId="0" borderId="0" xfId="2" applyNumberFormat="1" applyFont="1" applyBorder="1"/>
    <xf numFmtId="164" fontId="5" fillId="0" borderId="1" xfId="2" applyNumberFormat="1" applyFont="1" applyBorder="1"/>
    <xf numFmtId="0" fontId="6" fillId="0" borderId="0" xfId="1" applyFont="1" applyBorder="1"/>
    <xf numFmtId="0" fontId="3" fillId="0" borderId="0" xfId="3" applyFont="1" applyBorder="1"/>
    <xf numFmtId="0" fontId="3" fillId="0" borderId="10" xfId="1" applyFont="1" applyBorder="1"/>
    <xf numFmtId="0" fontId="3" fillId="0" borderId="2" xfId="1" applyFont="1" applyBorder="1"/>
    <xf numFmtId="0" fontId="3" fillId="0" borderId="11" xfId="1" applyFont="1" applyBorder="1"/>
    <xf numFmtId="165" fontId="3" fillId="0" borderId="0" xfId="2" applyNumberFormat="1" applyFont="1" applyBorder="1"/>
    <xf numFmtId="165" fontId="5" fillId="0" borderId="0" xfId="1" applyNumberFormat="1" applyFont="1" applyFill="1" applyBorder="1" applyAlignment="1">
      <alignment horizontal="right"/>
    </xf>
    <xf numFmtId="9" fontId="3" fillId="0" borderId="0" xfId="6" applyFont="1" applyFill="1" applyBorder="1"/>
    <xf numFmtId="9" fontId="3" fillId="0" borderId="0" xfId="6" applyFont="1" applyFill="1" applyBorder="1" applyAlignment="1">
      <alignment horizontal="right"/>
    </xf>
    <xf numFmtId="164" fontId="5" fillId="0" borderId="0" xfId="2" applyNumberFormat="1" applyFont="1" applyBorder="1"/>
    <xf numFmtId="0" fontId="5" fillId="0" borderId="2" xfId="1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5" fillId="0" borderId="0" xfId="0" applyFont="1" applyBorder="1" applyAlignment="1">
      <alignment horizontal="left"/>
    </xf>
    <xf numFmtId="0" fontId="3" fillId="0" borderId="5" xfId="0" applyFont="1" applyBorder="1" applyAlignment="1">
      <alignment horizontal="center"/>
    </xf>
  </cellXfs>
  <cellStyles count="7">
    <cellStyle name="Comma 2" xfId="4"/>
    <cellStyle name="Currency 2" xfId="2"/>
    <cellStyle name="Currency 3" xfId="5"/>
    <cellStyle name="Normal" xfId="0" builtinId="0"/>
    <cellStyle name="Normal 2" xfId="1"/>
    <cellStyle name="Normal 3" xfId="3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28575</xdr:rowOff>
    </xdr:from>
    <xdr:to>
      <xdr:col>2</xdr:col>
      <xdr:colOff>771525</xdr:colOff>
      <xdr:row>3</xdr:row>
      <xdr:rowOff>161925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90500"/>
          <a:ext cx="1400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70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RowHeight="12.75" x14ac:dyDescent="0.2"/>
  <cols>
    <col min="1" max="1" width="2.7109375" style="1" customWidth="1"/>
    <col min="2" max="2" width="9.85546875" style="1" customWidth="1"/>
    <col min="3" max="3" width="12" style="1" customWidth="1"/>
    <col min="4" max="4" width="10" style="43" customWidth="1"/>
    <col min="5" max="6" width="13.140625" style="1" bestFit="1" customWidth="1"/>
    <col min="7" max="7" width="11.42578125" style="1" customWidth="1"/>
    <col min="8" max="8" width="13.7109375" style="1" customWidth="1"/>
    <col min="9" max="9" width="5.5703125" style="1" customWidth="1"/>
    <col min="10" max="29" width="9.140625" style="17"/>
    <col min="30" max="16384" width="9.140625" style="1"/>
  </cols>
  <sheetData>
    <row r="1" spans="1:30" s="8" customFormat="1" x14ac:dyDescent="0.2">
      <c r="A1" s="3"/>
      <c r="B1" s="5"/>
      <c r="C1" s="5"/>
      <c r="D1" s="45"/>
      <c r="E1" s="5"/>
      <c r="F1" s="5"/>
      <c r="G1" s="6"/>
      <c r="H1" s="6"/>
      <c r="I1" s="7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30" s="8" customFormat="1" ht="12.75" customHeight="1" x14ac:dyDescent="0.2">
      <c r="A2" s="9"/>
      <c r="B2" s="4"/>
      <c r="C2" s="4"/>
      <c r="D2" s="44" t="s">
        <v>4</v>
      </c>
      <c r="E2" s="5"/>
      <c r="F2" s="10"/>
      <c r="G2" s="4"/>
      <c r="H2" s="4"/>
      <c r="I2" s="11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0" s="8" customFormat="1" ht="15" customHeight="1" thickBot="1" x14ac:dyDescent="0.25">
      <c r="A3" s="9"/>
      <c r="B3" s="4"/>
      <c r="C3" s="4"/>
      <c r="D3" s="12" t="s">
        <v>5</v>
      </c>
      <c r="E3" s="13"/>
      <c r="F3" s="14"/>
      <c r="G3" s="15"/>
      <c r="H3" s="15"/>
      <c r="I3" s="11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30" s="8" customFormat="1" ht="15.75" customHeight="1" thickTop="1" x14ac:dyDescent="0.2">
      <c r="A4" s="9"/>
      <c r="B4" s="4"/>
      <c r="C4" s="4"/>
      <c r="I4" s="11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0" x14ac:dyDescent="0.2">
      <c r="A5" s="16"/>
      <c r="D5" s="38" t="s">
        <v>10</v>
      </c>
      <c r="E5" s="19" t="s">
        <v>1</v>
      </c>
      <c r="F5" s="19" t="s">
        <v>7</v>
      </c>
      <c r="G5" s="19" t="s">
        <v>8</v>
      </c>
      <c r="H5" s="21"/>
      <c r="I5" s="18"/>
    </row>
    <row r="6" spans="1:30" x14ac:dyDescent="0.2">
      <c r="A6" s="16"/>
      <c r="D6" s="39">
        <v>1964</v>
      </c>
      <c r="E6" s="20">
        <v>3500000</v>
      </c>
      <c r="F6" s="22">
        <v>14103500</v>
      </c>
      <c r="G6" s="35">
        <f>E6/F6</f>
        <v>0.24816534902683732</v>
      </c>
      <c r="H6" s="24"/>
      <c r="I6" s="18"/>
    </row>
    <row r="7" spans="1:30" x14ac:dyDescent="0.2">
      <c r="A7" s="16"/>
      <c r="D7" s="39">
        <v>1965</v>
      </c>
      <c r="E7" s="23">
        <v>0</v>
      </c>
      <c r="F7" s="25">
        <v>0</v>
      </c>
      <c r="G7" s="36" t="s">
        <v>9</v>
      </c>
      <c r="H7" s="24"/>
      <c r="I7" s="18"/>
    </row>
    <row r="8" spans="1:30" x14ac:dyDescent="0.2">
      <c r="A8" s="16"/>
      <c r="D8" s="39">
        <v>1966</v>
      </c>
      <c r="E8" s="23">
        <v>2900000</v>
      </c>
      <c r="F8" s="25">
        <v>17074894</v>
      </c>
      <c r="G8" s="35">
        <f t="shared" ref="G8:G63" si="0">E8/F8</f>
        <v>0.16984000017803919</v>
      </c>
      <c r="H8" s="24"/>
      <c r="I8" s="18"/>
    </row>
    <row r="9" spans="1:30" x14ac:dyDescent="0.2">
      <c r="A9" s="16"/>
      <c r="D9" s="39">
        <v>1967</v>
      </c>
      <c r="E9" s="23">
        <v>2100000</v>
      </c>
      <c r="F9" s="25">
        <v>5300000</v>
      </c>
      <c r="G9" s="35">
        <f t="shared" si="0"/>
        <v>0.39622641509433965</v>
      </c>
      <c r="H9" s="24"/>
      <c r="I9" s="18"/>
    </row>
    <row r="10" spans="1:30" x14ac:dyDescent="0.2">
      <c r="A10" s="16"/>
      <c r="D10" s="39">
        <v>1968</v>
      </c>
      <c r="E10" s="23">
        <v>5210000</v>
      </c>
      <c r="F10" s="25">
        <v>23093417</v>
      </c>
      <c r="G10" s="35">
        <f t="shared" si="0"/>
        <v>0.22560541820207897</v>
      </c>
      <c r="H10" s="24"/>
      <c r="I10" s="18"/>
    </row>
    <row r="11" spans="1:30" x14ac:dyDescent="0.2">
      <c r="A11" s="16"/>
      <c r="D11" s="39">
        <v>1969</v>
      </c>
      <c r="E11" s="23">
        <v>3500000</v>
      </c>
      <c r="F11" s="25">
        <v>12794067</v>
      </c>
      <c r="G11" s="35">
        <f t="shared" si="0"/>
        <v>0.27356430132810777</v>
      </c>
      <c r="H11" s="24"/>
      <c r="I11" s="18"/>
    </row>
    <row r="12" spans="1:30" x14ac:dyDescent="0.2">
      <c r="A12" s="16"/>
      <c r="D12" s="39">
        <v>1970</v>
      </c>
      <c r="E12" s="23">
        <v>110000</v>
      </c>
      <c r="F12" s="25">
        <v>7904573</v>
      </c>
      <c r="G12" s="35">
        <f t="shared" si="0"/>
        <v>1.3915995209355395E-2</v>
      </c>
      <c r="H12" s="24"/>
      <c r="I12" s="18"/>
    </row>
    <row r="13" spans="1:30" x14ac:dyDescent="0.2">
      <c r="A13" s="16"/>
      <c r="D13" s="39">
        <v>1971</v>
      </c>
      <c r="E13" s="23">
        <v>80000</v>
      </c>
      <c r="F13" s="25">
        <v>9563100</v>
      </c>
      <c r="G13" s="35">
        <f t="shared" si="0"/>
        <v>8.3654881785195177E-3</v>
      </c>
      <c r="H13" s="24"/>
      <c r="I13" s="18"/>
    </row>
    <row r="14" spans="1:30" s="17" customFormat="1" x14ac:dyDescent="0.2">
      <c r="A14" s="16"/>
      <c r="B14" s="1"/>
      <c r="D14" s="39">
        <v>1972</v>
      </c>
      <c r="E14" s="23">
        <v>128220</v>
      </c>
      <c r="F14" s="25">
        <v>2446200</v>
      </c>
      <c r="G14" s="35">
        <f t="shared" si="0"/>
        <v>5.2415992151091488E-2</v>
      </c>
      <c r="H14" s="24"/>
      <c r="I14" s="18"/>
      <c r="AD14" s="1"/>
    </row>
    <row r="15" spans="1:30" s="17" customFormat="1" x14ac:dyDescent="0.2">
      <c r="A15" s="16"/>
      <c r="B15" s="1"/>
      <c r="D15" s="39">
        <v>1973</v>
      </c>
      <c r="E15" s="23">
        <v>210450</v>
      </c>
      <c r="F15" s="25">
        <v>1468850</v>
      </c>
      <c r="G15" s="35">
        <f t="shared" si="0"/>
        <v>0.14327535146543213</v>
      </c>
      <c r="H15" s="24"/>
      <c r="I15" s="18"/>
      <c r="AD15" s="1"/>
    </row>
    <row r="16" spans="1:30" s="17" customFormat="1" x14ac:dyDescent="0.2">
      <c r="A16" s="16"/>
      <c r="B16" s="1"/>
      <c r="D16" s="39">
        <v>1974</v>
      </c>
      <c r="E16" s="23">
        <v>2453000</v>
      </c>
      <c r="F16" s="25">
        <v>8032735</v>
      </c>
      <c r="G16" s="35">
        <f t="shared" si="0"/>
        <v>0.30537544186382348</v>
      </c>
      <c r="H16" s="24"/>
      <c r="I16" s="18"/>
      <c r="AD16" s="1"/>
    </row>
    <row r="17" spans="1:30" s="17" customFormat="1" x14ac:dyDescent="0.2">
      <c r="A17" s="16"/>
      <c r="B17" s="1"/>
      <c r="D17" s="39">
        <v>1975</v>
      </c>
      <c r="E17" s="23">
        <v>2305000</v>
      </c>
      <c r="F17" s="25">
        <v>17094348</v>
      </c>
      <c r="G17" s="35">
        <f t="shared" si="0"/>
        <v>0.13483988976941386</v>
      </c>
      <c r="H17" s="24"/>
      <c r="I17" s="18"/>
      <c r="AD17" s="1"/>
    </row>
    <row r="18" spans="1:30" s="17" customFormat="1" x14ac:dyDescent="0.2">
      <c r="A18" s="16"/>
      <c r="B18" s="1"/>
      <c r="D18" s="39">
        <v>1976</v>
      </c>
      <c r="E18" s="23">
        <v>5770000</v>
      </c>
      <c r="F18" s="25">
        <v>9628800</v>
      </c>
      <c r="G18" s="35">
        <f t="shared" si="0"/>
        <v>0.59924393486208039</v>
      </c>
      <c r="H18" s="24"/>
      <c r="I18" s="18"/>
      <c r="AD18" s="1"/>
    </row>
    <row r="19" spans="1:30" s="17" customFormat="1" x14ac:dyDescent="0.2">
      <c r="A19" s="16"/>
      <c r="B19" s="1"/>
      <c r="D19" s="39">
        <v>1977</v>
      </c>
      <c r="E19" s="23">
        <v>544683</v>
      </c>
      <c r="F19" s="25">
        <v>11343945</v>
      </c>
      <c r="G19" s="35">
        <f t="shared" si="0"/>
        <v>4.80153068443121E-2</v>
      </c>
      <c r="H19" s="24"/>
      <c r="I19" s="18"/>
      <c r="AD19" s="1"/>
    </row>
    <row r="20" spans="1:30" s="17" customFormat="1" x14ac:dyDescent="0.2">
      <c r="A20" s="16"/>
      <c r="B20" s="1"/>
      <c r="D20" s="39">
        <v>1978</v>
      </c>
      <c r="E20" s="23">
        <v>151000</v>
      </c>
      <c r="F20" s="25">
        <v>3230750</v>
      </c>
      <c r="G20" s="35">
        <f t="shared" si="0"/>
        <v>4.6738373442699065E-2</v>
      </c>
      <c r="H20" s="24"/>
      <c r="I20" s="18"/>
      <c r="AD20" s="1"/>
    </row>
    <row r="21" spans="1:30" s="17" customFormat="1" x14ac:dyDescent="0.2">
      <c r="A21" s="16"/>
      <c r="B21" s="1"/>
      <c r="D21" s="39">
        <v>1979</v>
      </c>
      <c r="E21" s="23">
        <v>148731</v>
      </c>
      <c r="F21" s="25">
        <v>11506761</v>
      </c>
      <c r="G21" s="35">
        <f t="shared" si="0"/>
        <v>1.2925531346310226E-2</v>
      </c>
      <c r="H21" s="24"/>
      <c r="I21" s="18"/>
      <c r="AD21" s="1"/>
    </row>
    <row r="22" spans="1:30" s="17" customFormat="1" x14ac:dyDescent="0.2">
      <c r="A22" s="16"/>
      <c r="B22" s="1"/>
      <c r="D22" s="39">
        <v>1980</v>
      </c>
      <c r="E22" s="23">
        <v>229350</v>
      </c>
      <c r="F22" s="25">
        <v>14725332</v>
      </c>
      <c r="G22" s="35">
        <f t="shared" si="0"/>
        <v>1.5575200613473434E-2</v>
      </c>
      <c r="H22" s="24"/>
      <c r="I22" s="18"/>
      <c r="AD22" s="1"/>
    </row>
    <row r="23" spans="1:30" s="17" customFormat="1" x14ac:dyDescent="0.2">
      <c r="A23" s="16"/>
      <c r="B23" s="1"/>
      <c r="D23" s="39">
        <v>1981</v>
      </c>
      <c r="E23" s="23">
        <v>405094</v>
      </c>
      <c r="F23" s="25">
        <v>15515895</v>
      </c>
      <c r="G23" s="35">
        <f t="shared" si="0"/>
        <v>2.6108323109946284E-2</v>
      </c>
      <c r="H23" s="24"/>
      <c r="I23" s="18"/>
      <c r="AD23" s="1"/>
    </row>
    <row r="24" spans="1:30" s="17" customFormat="1" x14ac:dyDescent="0.2">
      <c r="A24" s="16"/>
      <c r="B24" s="1"/>
      <c r="D24" s="39">
        <v>1982</v>
      </c>
      <c r="E24" s="23">
        <v>137500</v>
      </c>
      <c r="F24" s="25">
        <v>2303844</v>
      </c>
      <c r="G24" s="35">
        <f t="shared" si="0"/>
        <v>5.9682860471455532E-2</v>
      </c>
      <c r="H24" s="24"/>
      <c r="I24" s="18"/>
      <c r="AD24" s="1"/>
    </row>
    <row r="25" spans="1:30" s="17" customFormat="1" x14ac:dyDescent="0.2">
      <c r="A25" s="16"/>
      <c r="B25" s="1"/>
      <c r="D25" s="39">
        <v>1983</v>
      </c>
      <c r="E25" s="23">
        <v>2096067</v>
      </c>
      <c r="F25" s="25">
        <v>14339155</v>
      </c>
      <c r="G25" s="35">
        <f t="shared" si="0"/>
        <v>0.14617786055036019</v>
      </c>
      <c r="H25" s="24"/>
      <c r="I25" s="18"/>
      <c r="AD25" s="1"/>
    </row>
    <row r="26" spans="1:30" s="17" customFormat="1" x14ac:dyDescent="0.2">
      <c r="A26" s="16"/>
      <c r="B26" s="1"/>
      <c r="D26" s="39">
        <v>1984</v>
      </c>
      <c r="E26" s="23">
        <v>82146</v>
      </c>
      <c r="F26" s="25">
        <v>6205898</v>
      </c>
      <c r="G26" s="35">
        <f t="shared" si="0"/>
        <v>1.3236762834323091E-2</v>
      </c>
      <c r="H26" s="34"/>
      <c r="I26" s="18"/>
      <c r="AD26" s="1"/>
    </row>
    <row r="27" spans="1:30" s="17" customFormat="1" x14ac:dyDescent="0.2">
      <c r="A27" s="16"/>
      <c r="B27" s="1"/>
      <c r="D27" s="39">
        <v>1985</v>
      </c>
      <c r="E27" s="33">
        <v>710700</v>
      </c>
      <c r="F27" s="33">
        <v>12636050</v>
      </c>
      <c r="G27" s="35">
        <f t="shared" si="0"/>
        <v>5.6243842023417125E-2</v>
      </c>
      <c r="H27" s="26"/>
      <c r="I27" s="18"/>
      <c r="AD27" s="1"/>
    </row>
    <row r="28" spans="1:30" s="17" customFormat="1" x14ac:dyDescent="0.2">
      <c r="A28" s="16"/>
      <c r="B28" s="1"/>
      <c r="D28" s="39">
        <v>1986</v>
      </c>
      <c r="E28" s="26">
        <f>826202+19621977</f>
        <v>20448179</v>
      </c>
      <c r="F28" s="26">
        <v>103412061</v>
      </c>
      <c r="G28" s="35">
        <f t="shared" si="0"/>
        <v>0.19773495279240205</v>
      </c>
      <c r="H28" s="26"/>
      <c r="I28" s="18"/>
      <c r="AD28" s="1"/>
    </row>
    <row r="29" spans="1:30" s="17" customFormat="1" x14ac:dyDescent="0.2">
      <c r="A29" s="16"/>
      <c r="B29" s="1"/>
      <c r="D29" s="39">
        <v>1987</v>
      </c>
      <c r="E29" s="26">
        <f>448540+2160000</f>
        <v>2608540</v>
      </c>
      <c r="F29" s="26">
        <v>15478046.550000001</v>
      </c>
      <c r="G29" s="35">
        <f t="shared" si="0"/>
        <v>0.1685316032338719</v>
      </c>
      <c r="H29" s="26"/>
      <c r="I29" s="18"/>
      <c r="AD29" s="1"/>
    </row>
    <row r="30" spans="1:30" s="17" customFormat="1" x14ac:dyDescent="0.2">
      <c r="A30" s="16"/>
      <c r="B30" s="1"/>
      <c r="D30" s="39">
        <v>1988</v>
      </c>
      <c r="E30" s="26">
        <f>379100+2800000</f>
        <v>3179100</v>
      </c>
      <c r="F30" s="26">
        <v>14658453</v>
      </c>
      <c r="G30" s="35">
        <f t="shared" si="0"/>
        <v>0.21687827494483899</v>
      </c>
      <c r="H30" s="26"/>
      <c r="I30" s="18"/>
      <c r="AD30" s="1"/>
    </row>
    <row r="31" spans="1:30" s="17" customFormat="1" x14ac:dyDescent="0.2">
      <c r="A31" s="16"/>
      <c r="B31" s="1"/>
      <c r="D31" s="39">
        <v>1989</v>
      </c>
      <c r="E31" s="26">
        <v>420066</v>
      </c>
      <c r="F31" s="26">
        <v>9914175</v>
      </c>
      <c r="G31" s="35">
        <f t="shared" si="0"/>
        <v>4.237024260717609E-2</v>
      </c>
      <c r="H31" s="26"/>
      <c r="I31" s="18"/>
      <c r="AD31" s="1"/>
    </row>
    <row r="32" spans="1:30" s="17" customFormat="1" x14ac:dyDescent="0.2">
      <c r="A32" s="16"/>
      <c r="B32" s="1"/>
      <c r="D32" s="39">
        <v>1990</v>
      </c>
      <c r="E32" s="26">
        <f>210000+818000</f>
        <v>1028000</v>
      </c>
      <c r="F32" s="26">
        <v>9704300</v>
      </c>
      <c r="G32" s="35">
        <f t="shared" si="0"/>
        <v>0.10593242170996363</v>
      </c>
      <c r="H32" s="26"/>
      <c r="I32" s="18"/>
      <c r="AD32" s="1"/>
    </row>
    <row r="33" spans="1:30" s="17" customFormat="1" x14ac:dyDescent="0.2">
      <c r="A33" s="16"/>
      <c r="B33" s="1"/>
      <c r="D33" s="39">
        <v>1991</v>
      </c>
      <c r="E33" s="26">
        <v>664788</v>
      </c>
      <c r="F33" s="26">
        <v>4809888</v>
      </c>
      <c r="G33" s="35">
        <f t="shared" si="0"/>
        <v>0.13821278166976028</v>
      </c>
      <c r="H33" s="26"/>
      <c r="I33" s="18"/>
      <c r="AD33" s="1"/>
    </row>
    <row r="34" spans="1:30" s="17" customFormat="1" x14ac:dyDescent="0.2">
      <c r="A34" s="16"/>
      <c r="B34" s="1"/>
      <c r="D34" s="39">
        <v>1992</v>
      </c>
      <c r="E34" s="25">
        <f>811553-760500</f>
        <v>51053</v>
      </c>
      <c r="F34" s="26">
        <v>7276236.1100000013</v>
      </c>
      <c r="G34" s="35">
        <f t="shared" si="0"/>
        <v>7.0164023305725291E-3</v>
      </c>
      <c r="H34" s="26"/>
      <c r="I34" s="18"/>
      <c r="AD34" s="1"/>
    </row>
    <row r="35" spans="1:30" s="17" customFormat="1" x14ac:dyDescent="0.2">
      <c r="A35" s="16"/>
      <c r="B35" s="1"/>
      <c r="D35" s="39">
        <v>1993</v>
      </c>
      <c r="E35" s="25">
        <v>151500</v>
      </c>
      <c r="F35" s="26">
        <v>2052400</v>
      </c>
      <c r="G35" s="35">
        <f t="shared" si="0"/>
        <v>7.3816020268953425E-2</v>
      </c>
      <c r="H35" s="26"/>
      <c r="I35" s="18"/>
      <c r="AD35" s="1"/>
    </row>
    <row r="36" spans="1:30" s="17" customFormat="1" x14ac:dyDescent="0.2">
      <c r="A36" s="16"/>
      <c r="B36" s="1"/>
      <c r="D36" s="39">
        <v>1994</v>
      </c>
      <c r="E36" s="25">
        <v>0</v>
      </c>
      <c r="F36" s="26">
        <v>0</v>
      </c>
      <c r="G36" s="36" t="s">
        <v>9</v>
      </c>
      <c r="H36" s="26"/>
      <c r="I36" s="18"/>
      <c r="AD36" s="1"/>
    </row>
    <row r="37" spans="1:30" s="17" customFormat="1" x14ac:dyDescent="0.2">
      <c r="A37" s="16"/>
      <c r="B37" s="1"/>
      <c r="D37" s="39">
        <v>1995</v>
      </c>
      <c r="E37" s="25">
        <f>958609.06+866034.7</f>
        <v>1824643.76</v>
      </c>
      <c r="F37" s="26">
        <v>6856737.2399999993</v>
      </c>
      <c r="G37" s="35">
        <f t="shared" si="0"/>
        <v>0.26610962271612443</v>
      </c>
      <c r="H37" s="26"/>
      <c r="I37" s="18"/>
      <c r="AD37" s="1"/>
    </row>
    <row r="38" spans="1:30" s="17" customFormat="1" x14ac:dyDescent="0.2">
      <c r="A38" s="16"/>
      <c r="B38" s="1"/>
      <c r="D38" s="39">
        <v>1996</v>
      </c>
      <c r="E38" s="25">
        <f>523637.94+5978198.02</f>
        <v>6501835.96</v>
      </c>
      <c r="F38" s="26">
        <v>20123325.859999999</v>
      </c>
      <c r="G38" s="35">
        <f t="shared" si="0"/>
        <v>0.32309947198757932</v>
      </c>
      <c r="H38" s="26"/>
      <c r="I38" s="18"/>
      <c r="AD38" s="1"/>
    </row>
    <row r="39" spans="1:30" s="17" customFormat="1" x14ac:dyDescent="0.2">
      <c r="A39" s="16"/>
      <c r="B39" s="1"/>
      <c r="D39" s="39">
        <v>1997</v>
      </c>
      <c r="E39" s="25">
        <f>886914.64+3645285.27</f>
        <v>4532199.91</v>
      </c>
      <c r="F39" s="26">
        <v>39394730.969999999</v>
      </c>
      <c r="G39" s="35">
        <f t="shared" si="0"/>
        <v>0.11504583984724696</v>
      </c>
      <c r="H39" s="26"/>
      <c r="I39" s="18"/>
      <c r="AD39" s="1"/>
    </row>
    <row r="40" spans="1:30" s="17" customFormat="1" x14ac:dyDescent="0.2">
      <c r="A40" s="16"/>
      <c r="B40" s="1"/>
      <c r="D40" s="39">
        <v>1998</v>
      </c>
      <c r="E40" s="25">
        <f>-44735.06+9418907.57</f>
        <v>9374172.5099999998</v>
      </c>
      <c r="F40" s="26">
        <v>37792331.979999997</v>
      </c>
      <c r="G40" s="35">
        <f t="shared" si="0"/>
        <v>0.24804429943515754</v>
      </c>
      <c r="H40" s="26"/>
      <c r="I40" s="18"/>
      <c r="AD40" s="1"/>
    </row>
    <row r="41" spans="1:30" s="17" customFormat="1" x14ac:dyDescent="0.2">
      <c r="A41" s="16"/>
      <c r="B41" s="1"/>
      <c r="D41" s="39">
        <v>1999</v>
      </c>
      <c r="E41" s="26">
        <v>2816207.79</v>
      </c>
      <c r="F41" s="26">
        <v>26426937.079999998</v>
      </c>
      <c r="G41" s="35">
        <f t="shared" si="0"/>
        <v>0.10656580372801948</v>
      </c>
      <c r="H41" s="26"/>
      <c r="I41" s="18"/>
      <c r="AD41" s="1"/>
    </row>
    <row r="42" spans="1:30" s="17" customFormat="1" x14ac:dyDescent="0.2">
      <c r="A42" s="16"/>
      <c r="B42" s="1"/>
      <c r="D42" s="39">
        <v>2000</v>
      </c>
      <c r="E42" s="26">
        <v>4921440.41</v>
      </c>
      <c r="F42" s="26">
        <v>24739761.25</v>
      </c>
      <c r="G42" s="35">
        <f t="shared" si="0"/>
        <v>0.19892837122670293</v>
      </c>
      <c r="H42" s="26"/>
      <c r="I42" s="18"/>
      <c r="AD42" s="1"/>
    </row>
    <row r="43" spans="1:30" s="17" customFormat="1" x14ac:dyDescent="0.2">
      <c r="A43" s="16"/>
      <c r="B43" s="1"/>
      <c r="D43" s="39">
        <v>2001</v>
      </c>
      <c r="E43" s="26">
        <v>16088864.15</v>
      </c>
      <c r="F43" s="26">
        <v>44292114.609999999</v>
      </c>
      <c r="G43" s="35">
        <f t="shared" si="0"/>
        <v>0.36324443507981796</v>
      </c>
      <c r="H43" s="26"/>
      <c r="I43" s="18"/>
      <c r="AD43" s="1"/>
    </row>
    <row r="44" spans="1:30" s="17" customFormat="1" x14ac:dyDescent="0.2">
      <c r="A44" s="16"/>
      <c r="B44" s="1"/>
      <c r="D44" s="39">
        <v>2002</v>
      </c>
      <c r="E44" s="26">
        <v>19068944</v>
      </c>
      <c r="F44" s="26">
        <v>30682379</v>
      </c>
      <c r="G44" s="35">
        <f t="shared" si="0"/>
        <v>0.62149496295577344</v>
      </c>
      <c r="H44" s="26"/>
      <c r="I44" s="18"/>
      <c r="AD44" s="1"/>
    </row>
    <row r="45" spans="1:30" s="17" customFormat="1" x14ac:dyDescent="0.2">
      <c r="A45" s="16"/>
      <c r="B45" s="1"/>
      <c r="D45" s="39">
        <v>2003</v>
      </c>
      <c r="E45" s="26">
        <v>899298</v>
      </c>
      <c r="F45" s="26">
        <v>13583807</v>
      </c>
      <c r="G45" s="35">
        <f t="shared" si="0"/>
        <v>6.6203679130600129E-2</v>
      </c>
      <c r="H45" s="26"/>
      <c r="I45" s="18"/>
      <c r="AD45" s="1"/>
    </row>
    <row r="46" spans="1:30" s="17" customFormat="1" x14ac:dyDescent="0.2">
      <c r="A46" s="16"/>
      <c r="B46" s="1"/>
      <c r="D46" s="39">
        <v>2004</v>
      </c>
      <c r="E46" s="26">
        <v>0</v>
      </c>
      <c r="F46" s="26">
        <v>54238718</v>
      </c>
      <c r="G46" s="35">
        <f t="shared" si="0"/>
        <v>0</v>
      </c>
      <c r="H46" s="26"/>
      <c r="I46" s="18"/>
      <c r="AD46" s="1"/>
    </row>
    <row r="47" spans="1:30" s="17" customFormat="1" x14ac:dyDescent="0.2">
      <c r="A47" s="16"/>
      <c r="B47" s="1"/>
      <c r="D47" s="39">
        <v>2005</v>
      </c>
      <c r="E47" s="26">
        <v>0</v>
      </c>
      <c r="F47" s="26">
        <v>4686234</v>
      </c>
      <c r="G47" s="35">
        <f t="shared" si="0"/>
        <v>0</v>
      </c>
      <c r="H47" s="26"/>
      <c r="I47" s="18"/>
      <c r="AD47" s="1"/>
    </row>
    <row r="48" spans="1:30" s="17" customFormat="1" x14ac:dyDescent="0.2">
      <c r="A48" s="16"/>
      <c r="B48" s="1"/>
      <c r="D48" s="39">
        <v>2006</v>
      </c>
      <c r="E48" s="26">
        <v>0</v>
      </c>
      <c r="F48" s="26">
        <v>8502576</v>
      </c>
      <c r="G48" s="35">
        <f t="shared" si="0"/>
        <v>0</v>
      </c>
      <c r="H48" s="26"/>
      <c r="I48" s="18"/>
      <c r="AD48" s="1"/>
    </row>
    <row r="49" spans="1:30" s="17" customFormat="1" x14ac:dyDescent="0.2">
      <c r="A49" s="16"/>
      <c r="B49" s="1"/>
      <c r="D49" s="39">
        <v>2007</v>
      </c>
      <c r="E49" s="26">
        <v>0</v>
      </c>
      <c r="F49" s="26">
        <v>18137641</v>
      </c>
      <c r="G49" s="35">
        <f t="shared" si="0"/>
        <v>0</v>
      </c>
      <c r="H49" s="26"/>
      <c r="I49" s="18"/>
      <c r="AD49" s="1"/>
    </row>
    <row r="50" spans="1:30" s="17" customFormat="1" x14ac:dyDescent="0.2">
      <c r="A50" s="16"/>
      <c r="B50" s="1"/>
      <c r="D50" s="39">
        <v>2008</v>
      </c>
      <c r="E50" s="26">
        <v>216956</v>
      </c>
      <c r="F50" s="26">
        <v>15531668</v>
      </c>
      <c r="G50" s="35">
        <f t="shared" si="0"/>
        <v>1.3968622043685198E-2</v>
      </c>
      <c r="H50" s="26"/>
      <c r="I50" s="18"/>
      <c r="AD50" s="1"/>
    </row>
    <row r="51" spans="1:30" s="17" customFormat="1" x14ac:dyDescent="0.2">
      <c r="A51" s="16"/>
      <c r="B51" s="1"/>
      <c r="D51" s="39">
        <v>2009</v>
      </c>
      <c r="E51" s="26">
        <v>412313</v>
      </c>
      <c r="F51" s="26">
        <v>17817288</v>
      </c>
      <c r="G51" s="35">
        <f t="shared" si="0"/>
        <v>2.3141176143080811E-2</v>
      </c>
      <c r="H51" s="26"/>
      <c r="I51" s="18"/>
      <c r="AD51" s="1"/>
    </row>
    <row r="52" spans="1:30" s="17" customFormat="1" x14ac:dyDescent="0.2">
      <c r="A52" s="16"/>
      <c r="B52" s="1"/>
      <c r="D52" s="39">
        <v>2010</v>
      </c>
      <c r="E52" s="26">
        <v>481193</v>
      </c>
      <c r="F52" s="26">
        <v>14204663</v>
      </c>
      <c r="G52" s="35">
        <f t="shared" si="0"/>
        <v>3.3875706871750497E-2</v>
      </c>
      <c r="H52" s="26"/>
      <c r="I52" s="18"/>
      <c r="AD52" s="1"/>
    </row>
    <row r="53" spans="1:30" s="17" customFormat="1" x14ac:dyDescent="0.2">
      <c r="A53" s="16"/>
      <c r="B53" s="1"/>
      <c r="D53" s="39">
        <v>2011</v>
      </c>
      <c r="E53" s="26">
        <v>0</v>
      </c>
      <c r="F53" s="26">
        <v>8043162</v>
      </c>
      <c r="G53" s="35">
        <f t="shared" si="0"/>
        <v>0</v>
      </c>
      <c r="H53" s="26"/>
      <c r="I53" s="18"/>
      <c r="AD53" s="1"/>
    </row>
    <row r="54" spans="1:30" s="17" customFormat="1" x14ac:dyDescent="0.2">
      <c r="A54" s="16"/>
      <c r="B54" s="1"/>
      <c r="D54" s="39">
        <v>2012</v>
      </c>
      <c r="E54" s="26">
        <v>0</v>
      </c>
      <c r="F54" s="26">
        <v>936956</v>
      </c>
      <c r="G54" s="35">
        <f t="shared" si="0"/>
        <v>0</v>
      </c>
      <c r="H54" s="37"/>
      <c r="I54" s="18"/>
      <c r="AD54" s="1"/>
    </row>
    <row r="55" spans="1:30" s="17" customFormat="1" x14ac:dyDescent="0.2">
      <c r="A55" s="16"/>
      <c r="B55" s="1"/>
      <c r="D55" s="39">
        <v>2013</v>
      </c>
      <c r="E55" s="26">
        <v>0</v>
      </c>
      <c r="F55" s="26">
        <v>745316</v>
      </c>
      <c r="G55" s="35">
        <f t="shared" si="0"/>
        <v>0</v>
      </c>
      <c r="H55" s="37"/>
      <c r="I55" s="18"/>
      <c r="AD55" s="1"/>
    </row>
    <row r="56" spans="1:30" s="17" customFormat="1" x14ac:dyDescent="0.2">
      <c r="A56" s="16"/>
      <c r="B56" s="1"/>
      <c r="D56" s="39">
        <v>2014</v>
      </c>
      <c r="E56" s="26">
        <v>0</v>
      </c>
      <c r="F56" s="26">
        <v>0</v>
      </c>
      <c r="G56" s="35">
        <f>IF(E56=0, ,E56/F56)</f>
        <v>0</v>
      </c>
      <c r="H56" s="37"/>
      <c r="I56" s="18"/>
      <c r="AD56" s="1"/>
    </row>
    <row r="57" spans="1:30" s="17" customFormat="1" x14ac:dyDescent="0.2">
      <c r="A57" s="16"/>
      <c r="B57" s="1"/>
      <c r="D57" s="39">
        <v>2015</v>
      </c>
      <c r="E57" s="26">
        <v>1065207</v>
      </c>
      <c r="F57" s="26">
        <v>3610407</v>
      </c>
      <c r="G57" s="35">
        <f>IF(E57=0, ,E57/F57)</f>
        <v>0.29503792785688704</v>
      </c>
      <c r="H57" s="37"/>
      <c r="I57" s="18"/>
      <c r="AD57" s="1"/>
    </row>
    <row r="58" spans="1:30" s="17" customFormat="1" x14ac:dyDescent="0.2">
      <c r="A58" s="16"/>
      <c r="B58" s="1"/>
      <c r="D58" s="39">
        <v>2016</v>
      </c>
      <c r="E58" s="26">
        <v>4320640</v>
      </c>
      <c r="F58" s="26">
        <v>29166031</v>
      </c>
      <c r="G58" s="35">
        <f t="shared" ref="G58:G62" si="1">IF(E58=0, ,E58/F58)</f>
        <v>0.14813945716508359</v>
      </c>
      <c r="H58" s="37"/>
      <c r="I58" s="18"/>
      <c r="AD58" s="1"/>
    </row>
    <row r="59" spans="1:30" s="17" customFormat="1" x14ac:dyDescent="0.2">
      <c r="A59" s="16"/>
      <c r="B59" s="1"/>
      <c r="D59" s="39">
        <v>2017</v>
      </c>
      <c r="E59" s="26">
        <v>9675542</v>
      </c>
      <c r="F59" s="26">
        <v>49518635</v>
      </c>
      <c r="G59" s="35">
        <f t="shared" si="1"/>
        <v>0.19539193679308808</v>
      </c>
      <c r="H59" s="37"/>
      <c r="I59" s="18"/>
      <c r="AD59" s="1"/>
    </row>
    <row r="60" spans="1:30" s="17" customFormat="1" x14ac:dyDescent="0.2">
      <c r="A60" s="16"/>
      <c r="B60" s="1"/>
      <c r="D60" s="39">
        <v>2018</v>
      </c>
      <c r="E60" s="26">
        <v>8564026</v>
      </c>
      <c r="F60" s="26">
        <v>29765047</v>
      </c>
      <c r="G60" s="35">
        <f t="shared" si="1"/>
        <v>0.28772089625794978</v>
      </c>
      <c r="H60" s="37"/>
      <c r="I60" s="18"/>
      <c r="AD60" s="1"/>
    </row>
    <row r="61" spans="1:30" s="17" customFormat="1" x14ac:dyDescent="0.2">
      <c r="A61" s="16"/>
      <c r="B61" s="1"/>
      <c r="D61" s="39">
        <v>2019</v>
      </c>
      <c r="E61" s="26">
        <v>0</v>
      </c>
      <c r="F61" s="26">
        <v>0</v>
      </c>
      <c r="G61" s="35">
        <f t="shared" si="1"/>
        <v>0</v>
      </c>
      <c r="H61" s="37"/>
      <c r="I61" s="18"/>
      <c r="AD61" s="1"/>
    </row>
    <row r="62" spans="1:30" s="17" customFormat="1" x14ac:dyDescent="0.2">
      <c r="A62" s="16"/>
      <c r="B62" s="1"/>
      <c r="D62" s="39">
        <v>2020</v>
      </c>
      <c r="E62" s="26">
        <v>0</v>
      </c>
      <c r="F62" s="26">
        <v>0</v>
      </c>
      <c r="G62" s="35">
        <f t="shared" si="1"/>
        <v>0</v>
      </c>
      <c r="H62" s="37"/>
      <c r="I62" s="18"/>
      <c r="AD62" s="1"/>
    </row>
    <row r="63" spans="1:30" s="17" customFormat="1" ht="13.5" thickBot="1" x14ac:dyDescent="0.25">
      <c r="A63" s="16"/>
      <c r="D63" s="40" t="s">
        <v>0</v>
      </c>
      <c r="E63" s="27">
        <f>SUM(E6:E62)</f>
        <v>152086650.49000001</v>
      </c>
      <c r="F63" s="27">
        <f>SUM(F6:F62)</f>
        <v>886414140.64999998</v>
      </c>
      <c r="G63" s="35">
        <f t="shared" si="0"/>
        <v>0.17157516279972265</v>
      </c>
      <c r="I63" s="18"/>
      <c r="AD63" s="1"/>
    </row>
    <row r="64" spans="1:30" s="17" customFormat="1" ht="13.5" thickTop="1" x14ac:dyDescent="0.2">
      <c r="A64" s="16"/>
      <c r="D64" s="40"/>
      <c r="E64" s="37"/>
      <c r="F64" s="37"/>
      <c r="G64" s="35"/>
      <c r="I64" s="18"/>
      <c r="AD64" s="1"/>
    </row>
    <row r="65" spans="1:30" s="17" customFormat="1" x14ac:dyDescent="0.2">
      <c r="A65" s="16"/>
      <c r="B65" s="2" t="s">
        <v>11</v>
      </c>
      <c r="D65" s="41"/>
      <c r="I65" s="18"/>
      <c r="AD65" s="1"/>
    </row>
    <row r="66" spans="1:30" s="17" customFormat="1" ht="4.5" customHeight="1" x14ac:dyDescent="0.2">
      <c r="A66" s="16"/>
      <c r="B66" s="2"/>
      <c r="D66" s="41"/>
      <c r="I66" s="18"/>
      <c r="AD66" s="1"/>
    </row>
    <row r="67" spans="1:30" s="17" customFormat="1" x14ac:dyDescent="0.2">
      <c r="A67" s="16"/>
      <c r="B67" s="28" t="s">
        <v>2</v>
      </c>
      <c r="D67" s="41"/>
      <c r="I67" s="18"/>
      <c r="AD67" s="1"/>
    </row>
    <row r="68" spans="1:30" s="17" customFormat="1" x14ac:dyDescent="0.2">
      <c r="A68" s="16"/>
      <c r="B68" s="29" t="s">
        <v>6</v>
      </c>
      <c r="D68" s="41"/>
      <c r="I68" s="18"/>
      <c r="AD68" s="1"/>
    </row>
    <row r="69" spans="1:30" s="17" customFormat="1" x14ac:dyDescent="0.2">
      <c r="A69" s="16"/>
      <c r="B69" s="17" t="s">
        <v>3</v>
      </c>
      <c r="D69" s="41"/>
      <c r="I69" s="18"/>
      <c r="AD69" s="1"/>
    </row>
    <row r="70" spans="1:30" s="17" customFormat="1" x14ac:dyDescent="0.2">
      <c r="A70" s="30"/>
      <c r="B70" s="31"/>
      <c r="C70" s="31"/>
      <c r="D70" s="42"/>
      <c r="E70" s="31"/>
      <c r="F70" s="31"/>
      <c r="G70" s="31"/>
      <c r="H70" s="31"/>
      <c r="I70" s="32"/>
      <c r="AD70" s="1"/>
    </row>
  </sheetData>
  <printOptions horizontalCentered="1"/>
  <pageMargins left="0.25" right="0.25" top="0.43" bottom="0.61" header="0.25" footer="0.25"/>
  <pageSetup scale="82" orientation="portrait" r:id="rId1"/>
  <headerFooter>
    <oddFooter>&amp;L&amp;10UMSL Fact Book&amp;C&amp;10&amp;A&amp;R&amp;10Last Updated FY2020</oddFooter>
  </headerFooter>
  <ignoredErrors>
    <ignoredError sqref="G5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state_approp_cap_imprv</vt:lpstr>
      <vt:lpstr>state_approp_cap_imprv!Print_Area</vt:lpstr>
      <vt:lpstr>state_approp_cap_imprv!Print_Titles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Thaxton, Mary</dc:creator>
  <cp:lastModifiedBy>Thaxton, Mary</cp:lastModifiedBy>
  <cp:lastPrinted>2021-11-18T17:23:55Z</cp:lastPrinted>
  <dcterms:created xsi:type="dcterms:W3CDTF">2012-01-27T19:58:26Z</dcterms:created>
  <dcterms:modified xsi:type="dcterms:W3CDTF">2021-11-19T12:13:53Z</dcterms:modified>
</cp:coreProperties>
</file>